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filterPrivacy="1"/>
  <bookViews>
    <workbookView xWindow="0" yWindow="0" windowWidth="38400" windowHeight="18645"/>
  </bookViews>
  <sheets>
    <sheet name="Sheet1" sheetId="1" r:id="rId1"/>
    <sheet name="Sheet2" sheetId="2" r:id="rId2"/>
    <sheet name="Sheet3" sheetId="3" r:id="rId3"/>
  </sheet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163" i="1" l="1"/>
  <c r="A150" i="1"/>
  <c r="A147" i="1"/>
  <c r="C128" i="1"/>
  <c r="C127" i="1"/>
  <c r="C126" i="1"/>
  <c r="C125" i="1"/>
  <c r="C124" i="1"/>
  <c r="B29" i="1"/>
  <c r="B25" i="1"/>
  <c r="B23" i="1"/>
  <c r="B21" i="1"/>
  <c r="B19" i="1"/>
  <c r="B17" i="1"/>
  <c r="B15" i="1"/>
  <c r="B13" i="1"/>
  <c r="B12" i="1"/>
  <c r="A4" i="1"/>
  <c r="C32" i="1"/>
</calcChain>
</file>

<file path=xl/sharedStrings.xml><?xml version="1.0" encoding="utf-8"?>
<sst xmlns="http://schemas.openxmlformats.org/spreadsheetml/2006/main" count="64" uniqueCount="46">
  <si>
    <t>Jul 8</t>
  </si>
  <si>
    <t>Jul 10</t>
  </si>
  <si>
    <t>Jul 12</t>
  </si>
  <si>
    <t>Jul 14</t>
  </si>
  <si>
    <t>DR</t>
  </si>
  <si>
    <t>CR</t>
  </si>
  <si>
    <t>Purchases</t>
  </si>
  <si>
    <t>Jul 23</t>
  </si>
  <si>
    <t>Jul 25</t>
  </si>
  <si>
    <t>Jul 22</t>
  </si>
  <si>
    <t>Date</t>
  </si>
  <si>
    <t>Description</t>
  </si>
  <si>
    <t>Transaction</t>
  </si>
  <si>
    <t>Quantity</t>
  </si>
  <si>
    <t>Sales</t>
  </si>
  <si>
    <t>Balance</t>
  </si>
  <si>
    <t>Unit Cost</t>
  </si>
  <si>
    <t>Value</t>
  </si>
  <si>
    <t>Jul 18</t>
  </si>
  <si>
    <t>Jul 31</t>
  </si>
  <si>
    <t>Remitted the sales tax owing to the government.</t>
  </si>
  <si>
    <t>What is the value of ending inventory at the end of July?</t>
  </si>
  <si>
    <t>Part 1</t>
  </si>
  <si>
    <t>Part 2</t>
  </si>
  <si>
    <t>Gross Pay</t>
  </si>
  <si>
    <t>Federal Income Tax</t>
  </si>
  <si>
    <t>State Income Tax</t>
  </si>
  <si>
    <t>FICA Tax Payable</t>
  </si>
  <si>
    <t>FUTA Payable</t>
  </si>
  <si>
    <t>SUTA Payable</t>
  </si>
  <si>
    <t>At the end of July, Grindstone prepares their payroll for the month. The accountant has calculated the following amounts for gross pay and deductions. Prepare the journal entries to pay the employees in cash, and record the employer contributions.</t>
  </si>
  <si>
    <t>Part 3</t>
  </si>
  <si>
    <t>Item</t>
  </si>
  <si>
    <t>Appraised Value</t>
  </si>
  <si>
    <t>Percent</t>
  </si>
  <si>
    <t>Applied to Cost</t>
  </si>
  <si>
    <t>Land</t>
  </si>
  <si>
    <t>Building</t>
  </si>
  <si>
    <t>Equipment</t>
  </si>
  <si>
    <t>Year</t>
  </si>
  <si>
    <t>Net Book Value at Beginning of Year</t>
  </si>
  <si>
    <t>Depreciation Expense</t>
  </si>
  <si>
    <t>Accumulated Depreciation to Date</t>
  </si>
  <si>
    <t>Net Book Value at End of Year</t>
  </si>
  <si>
    <t/>
  </si>
  <si>
    <t>Prepare the following journal entries. Use the table below the transactions to calculate inventory 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</si>
</sst>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
  </numFmts>
  <fonts count="9">
    <font>
      <sz val="11"/>
      <color theme="1"/>
      <name val="DengXian"/>
      <family val="2"/>
      <scheme val="minor"/>
    </font>
    <font>
      <sz val="10"/>
      <color theme="1"/>
      <name val="DengXian"/>
      <family val="2"/>
      <scheme val="minor"/>
    </font>
    <font>
      <b/>
      <sz val="10"/>
      <color theme="1"/>
      <name val="DengXian"/>
      <family val="2"/>
      <scheme val="minor"/>
    </font>
    <font>
      <sz val="10"/>
      <color theme="0"/>
      <name val="DengXian"/>
      <family val="2"/>
      <scheme val="minor"/>
    </font>
    <font>
      <sz val="10"/>
      <name val="DengXian"/>
      <family val="2"/>
      <scheme val="minor"/>
    </font>
    <font>
      <sz val="10"/>
      <color rgb="FFFF0000"/>
      <name val="DengXian"/>
      <family val="2"/>
      <scheme val="minor"/>
    </font>
    <font>
      <i/>
      <sz val="10"/>
      <color rgb="FFFF0000"/>
      <name val="DengXian"/>
      <family val="2"/>
      <scheme val="minor"/>
    </font>
    <font>
      <sz val="11"/>
      <color theme="1"/>
      <name val="DengXian"/>
      <family val="2"/>
      <scheme val="minor"/>
    </font>
    <font>
      <sz val="9"/>
      <name val="DengXian"/>
      <family val="3"/>
      <charset val="13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75">
    <xf numFmtId="0" fontId="0" fillId="0" borderId="0" xfId="0"/>
    <xf numFmtId="0" fontId="1" fillId="0" borderId="0" xfId="0" applyFont="1"/>
    <xf numFmtId="0" fontId="2" fillId="0" borderId="0" xfId="0" applyFont="1"/>
    <xf numFmtId="0" fontId="2" fillId="0" borderId="1" xfId="0" applyFont="1" applyBorder="1" applyAlignment="1">
      <alignment horizontal="center"/>
    </xf>
    <xf numFmtId="17" fontId="1" fillId="0" borderId="1" xfId="0" quotePrefix="1" applyNumberFormat="1" applyFont="1" applyBorder="1" applyAlignment="1">
      <alignment horizontal="center"/>
    </xf>
    <xf numFmtId="0" fontId="1" fillId="0" borderId="0" xfId="0" applyFont="1" applyAlignment="1">
      <alignment horizontal="center"/>
    </xf>
    <xf numFmtId="0" fontId="4" fillId="0" borderId="0" xfId="0" applyFont="1"/>
    <xf numFmtId="0" fontId="1" fillId="0" borderId="0" xfId="0" applyFont="1" applyAlignment="1">
      <alignment horizontal="left" vertical="center"/>
    </xf>
    <xf numFmtId="17" fontId="5" fillId="0" borderId="1" xfId="0" quotePrefix="1" applyNumberFormat="1" applyFont="1" applyBorder="1" applyAlignment="1">
      <alignment horizontal="center"/>
    </xf>
    <xf numFmtId="176" fontId="5" fillId="0" borderId="1" xfId="0" applyNumberFormat="1" applyFont="1" applyBorder="1"/>
    <xf numFmtId="0" fontId="5" fillId="0" borderId="1" xfId="0" applyFont="1" applyBorder="1" applyAlignment="1">
      <alignment horizontal="center"/>
    </xf>
    <xf numFmtId="0" fontId="5" fillId="0" borderId="0" xfId="0" applyFont="1"/>
    <xf numFmtId="0" fontId="3" fillId="0" borderId="0" xfId="0" applyFont="1" applyAlignment="1">
      <alignment horizontal="left" vertical="center"/>
    </xf>
    <xf numFmtId="176" fontId="3" fillId="0" borderId="0" xfId="0" applyNumberFormat="1" applyFont="1" applyAlignment="1">
      <alignment horizontal="left" vertical="center"/>
    </xf>
    <xf numFmtId="0" fontId="3" fillId="0" borderId="0" xfId="0" applyFont="1" applyAlignment="1">
      <alignment horizontal="right" vertical="center"/>
    </xf>
    <xf numFmtId="0" fontId="0" fillId="0" borderId="0" xfId="0"/>
    <xf numFmtId="0" fontId="1" fillId="0" borderId="0" xfId="0" applyFont="1"/>
    <xf numFmtId="0" fontId="2" fillId="0" borderId="1" xfId="0" applyFont="1" applyBorder="1" applyAlignment="1">
      <alignment horizontal="center"/>
    </xf>
    <xf numFmtId="0" fontId="3" fillId="0" borderId="0" xfId="0" applyFont="1"/>
    <xf numFmtId="16" fontId="5" fillId="0" borderId="1" xfId="0" quotePrefix="1" applyNumberFormat="1" applyFont="1" applyBorder="1"/>
    <xf numFmtId="0" fontId="5" fillId="0" borderId="1" xfId="0" applyFont="1" applyBorder="1"/>
    <xf numFmtId="176" fontId="5" fillId="0" borderId="1" xfId="0" applyNumberFormat="1" applyFont="1" applyBorder="1"/>
    <xf numFmtId="16" fontId="5" fillId="0" borderId="2" xfId="0" quotePrefix="1" applyNumberFormat="1" applyFont="1" applyBorder="1"/>
    <xf numFmtId="0" fontId="5" fillId="0" borderId="2" xfId="0" applyFont="1" applyBorder="1"/>
    <xf numFmtId="176" fontId="5" fillId="0" borderId="2" xfId="0" applyNumberFormat="1" applyFont="1" applyBorder="1"/>
    <xf numFmtId="0" fontId="5" fillId="0" borderId="11" xfId="0" applyFont="1" applyBorder="1"/>
    <xf numFmtId="176" fontId="5" fillId="0" borderId="11" xfId="0" applyNumberFormat="1" applyFont="1" applyBorder="1"/>
    <xf numFmtId="0" fontId="5" fillId="0" borderId="2" xfId="0" quotePrefix="1" applyFont="1" applyBorder="1"/>
    <xf numFmtId="0" fontId="5" fillId="0" borderId="7" xfId="0" applyFont="1" applyBorder="1"/>
    <xf numFmtId="176" fontId="5" fillId="0" borderId="7" xfId="0" applyNumberFormat="1" applyFont="1" applyBorder="1"/>
    <xf numFmtId="0" fontId="5" fillId="0" borderId="11" xfId="0" quotePrefix="1" applyFont="1" applyBorder="1"/>
    <xf numFmtId="17" fontId="5" fillId="0" borderId="2" xfId="0" quotePrefix="1" applyNumberFormat="1" applyFont="1" applyBorder="1"/>
    <xf numFmtId="0" fontId="5" fillId="0" borderId="0" xfId="0" applyFont="1" applyBorder="1"/>
    <xf numFmtId="176" fontId="5" fillId="0" borderId="0" xfId="0" applyNumberFormat="1" applyFont="1" applyBorder="1"/>
    <xf numFmtId="0" fontId="1" fillId="0" borderId="0" xfId="0" quotePrefix="1" applyFont="1" applyBorder="1" applyAlignment="1">
      <alignment horizontal="center" vertical="center"/>
    </xf>
    <xf numFmtId="0" fontId="1" fillId="0" borderId="0" xfId="0" applyFont="1" applyBorder="1" applyAlignment="1">
      <alignment horizontal="left" vertical="center" wrapText="1"/>
    </xf>
    <xf numFmtId="0" fontId="3" fillId="0" borderId="6" xfId="0" applyFont="1" applyBorder="1" applyAlignment="1">
      <alignment vertical="center"/>
    </xf>
    <xf numFmtId="17" fontId="5" fillId="0" borderId="1" xfId="0" applyNumberFormat="1" applyFont="1" applyBorder="1" applyAlignment="1">
      <alignment horizontal="center"/>
    </xf>
    <xf numFmtId="0" fontId="3" fillId="0" borderId="1" xfId="0" applyFont="1" applyBorder="1" applyAlignment="1">
      <alignment horizontal="center"/>
    </xf>
    <xf numFmtId="0" fontId="1" fillId="0" borderId="0" xfId="0" applyFont="1" applyAlignment="1">
      <alignment horizontal="left" vertical="center" wrapText="1"/>
    </xf>
    <xf numFmtId="3" fontId="4" fillId="0" borderId="1" xfId="0" applyNumberFormat="1" applyFont="1" applyBorder="1"/>
    <xf numFmtId="176" fontId="3" fillId="0" borderId="0" xfId="0" applyNumberFormat="1" applyFont="1"/>
    <xf numFmtId="176" fontId="0" fillId="0" borderId="0" xfId="0" applyNumberFormat="1"/>
    <xf numFmtId="0" fontId="1" fillId="0" borderId="1" xfId="0" applyFont="1" applyBorder="1" applyAlignment="1">
      <alignment horizontal="center"/>
    </xf>
    <xf numFmtId="176" fontId="5" fillId="0" borderId="1" xfId="0" applyNumberFormat="1" applyFont="1" applyBorder="1" applyAlignment="1">
      <alignment horizontal="center"/>
    </xf>
    <xf numFmtId="0" fontId="6" fillId="0" borderId="1" xfId="0" applyFont="1" applyBorder="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horizontal="left" wrapText="1"/>
    </xf>
    <xf numFmtId="0" fontId="2" fillId="0" borderId="1" xfId="0" applyFon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left" indent="1"/>
    </xf>
    <xf numFmtId="0" fontId="6" fillId="0" borderId="1" xfId="0" applyFont="1" applyBorder="1" applyAlignment="1">
      <alignment horizontal="left" indent="1"/>
    </xf>
    <xf numFmtId="0" fontId="1" fillId="0" borderId="1" xfId="0" applyFont="1" applyBorder="1"/>
    <xf numFmtId="3" fontId="4" fillId="0" borderId="1" xfId="0" applyNumberFormat="1" applyFont="1" applyBorder="1"/>
    <xf numFmtId="9" fontId="5" fillId="0" borderId="1" xfId="1" applyFont="1" applyBorder="1"/>
    <xf numFmtId="3" fontId="5" fillId="0" borderId="1" xfId="0" applyNumberFormat="1" applyFont="1" applyBorder="1"/>
    <xf numFmtId="0" fontId="1" fillId="0" borderId="1" xfId="0" applyFont="1" applyBorder="1" applyAlignment="1">
      <alignment horizontal="center"/>
    </xf>
    <xf numFmtId="176" fontId="4" fillId="0" borderId="1" xfId="0" applyNumberFormat="1" applyFont="1" applyBorder="1"/>
    <xf numFmtId="176" fontId="5" fillId="0" borderId="1" xfId="0" applyNumberFormat="1" applyFont="1" applyBorder="1"/>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1" xfId="0" quotePrefix="1" applyFont="1" applyBorder="1" applyAlignment="1">
      <alignment horizontal="center" vertical="center"/>
    </xf>
    <xf numFmtId="0" fontId="1" fillId="0" borderId="1" xfId="0" applyFont="1" applyBorder="1" applyAlignment="1">
      <alignment horizontal="left" vertical="center" wrapText="1"/>
    </xf>
    <xf numFmtId="17" fontId="1" fillId="0" borderId="2" xfId="0" quotePrefix="1" applyNumberFormat="1" applyFont="1" applyBorder="1" applyAlignment="1">
      <alignment horizontal="center" vertical="center"/>
    </xf>
    <xf numFmtId="17" fontId="1" fillId="0" borderId="7" xfId="0" quotePrefix="1" applyNumberFormat="1"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5" fillId="0" borderId="12"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cellXfs>
  <cellStyles count="2">
    <cellStyle name="百分比" xfId="1" builtinId="5"/>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4"/>
  <sheetViews>
    <sheetView tabSelected="1" zoomScale="115" zoomScaleNormal="115" zoomScalePageLayoutView="115" workbookViewId="0"/>
  </sheetViews>
  <sheetFormatPr defaultColWidth="8.875" defaultRowHeight="12.75"/>
  <cols>
    <col min="1" max="16384" width="8.875" style="1"/>
  </cols>
  <sheetData>
    <row r="1" spans="1:9">
      <c r="A1" s="2"/>
      <c r="B1" s="2"/>
    </row>
    <row r="2" spans="1:9" s="16" customFormat="1">
      <c r="A2" s="2"/>
      <c r="B2" s="2"/>
    </row>
    <row r="3" spans="1:9">
      <c r="A3" s="2" t="s">
        <v>22</v>
      </c>
    </row>
    <row r="4" spans="1:9" s="16" customFormat="1" ht="12.75" customHeight="1">
      <c r="A4" s="48" t="str">
        <f>CONCATENATE("Grindstone Paving has the following information for one item they sell. At the beginning of July, they had ",A7," units with a cost of $",B7," each. Grindstone uses the perpetual inventory system and uses FIFO for inventory valuation. Grindstone charges ",C7,"% sales tax on all sales.")</f>
        <v>Grindstone Paving has the following information for one item they sell. At the beginning of July, they had 50 units with a cost of $25 each. Grindstone uses the perpetual inventory system and uses FIFO for inventory valuation. Grindstone charges 5% sales tax on all sales.</v>
      </c>
      <c r="B4" s="48"/>
      <c r="C4" s="48"/>
      <c r="D4" s="48"/>
      <c r="E4" s="48"/>
      <c r="F4" s="48"/>
      <c r="G4" s="48"/>
      <c r="H4" s="48"/>
      <c r="I4" s="48"/>
    </row>
    <row r="5" spans="1:9" s="16" customFormat="1">
      <c r="A5" s="48"/>
      <c r="B5" s="48"/>
      <c r="C5" s="48"/>
      <c r="D5" s="48"/>
      <c r="E5" s="48"/>
      <c r="F5" s="48"/>
      <c r="G5" s="48"/>
      <c r="H5" s="48"/>
      <c r="I5" s="48"/>
    </row>
    <row r="6" spans="1:9" s="16" customFormat="1">
      <c r="A6" s="48"/>
      <c r="B6" s="48"/>
      <c r="C6" s="48"/>
      <c r="D6" s="48"/>
      <c r="E6" s="48"/>
      <c r="F6" s="48"/>
      <c r="G6" s="48"/>
      <c r="H6" s="48"/>
      <c r="I6" s="48"/>
    </row>
    <row r="7" spans="1:9" s="16" customFormat="1">
      <c r="A7" s="18">
        <v>50</v>
      </c>
      <c r="B7" s="18">
        <v>25</v>
      </c>
      <c r="C7" s="18">
        <v>5</v>
      </c>
    </row>
    <row r="8" spans="1:9" s="16" customFormat="1" ht="12.75" customHeight="1">
      <c r="A8" s="48" t="s">
        <v>45</v>
      </c>
      <c r="B8" s="48"/>
      <c r="C8" s="48"/>
      <c r="D8" s="48"/>
      <c r="E8" s="48"/>
      <c r="F8" s="48"/>
      <c r="G8" s="48"/>
      <c r="H8" s="48"/>
      <c r="I8" s="48"/>
    </row>
    <row r="9" spans="1:9" s="16" customFormat="1">
      <c r="A9" s="48"/>
      <c r="B9" s="48"/>
      <c r="C9" s="48"/>
      <c r="D9" s="48"/>
      <c r="E9" s="48"/>
      <c r="F9" s="48"/>
      <c r="G9" s="48"/>
      <c r="H9" s="48"/>
      <c r="I9" s="48"/>
    </row>
    <row r="10" spans="1:9" s="16" customFormat="1">
      <c r="A10" s="18">
        <v>500</v>
      </c>
      <c r="B10" s="18">
        <v>26</v>
      </c>
    </row>
    <row r="11" spans="1:9">
      <c r="A11" s="3" t="s">
        <v>10</v>
      </c>
      <c r="B11" s="49" t="s">
        <v>12</v>
      </c>
      <c r="C11" s="49"/>
      <c r="D11" s="49"/>
      <c r="E11" s="49"/>
      <c r="F11" s="49"/>
      <c r="G11" s="49"/>
      <c r="H11" s="49"/>
      <c r="I11" s="6"/>
    </row>
    <row r="12" spans="1:9">
      <c r="A12" s="4" t="s">
        <v>0</v>
      </c>
      <c r="B12" s="61" t="str">
        <f>CONCATENATE("Purchased ",A10," units at $",B10," each on account, terms 2/10, net 30.")</f>
        <v>Purchased 500 units at $26 each on account, terms 2/10, net 30.</v>
      </c>
      <c r="C12" s="61"/>
      <c r="D12" s="61"/>
      <c r="E12" s="61"/>
      <c r="F12" s="61"/>
      <c r="G12" s="61"/>
      <c r="H12" s="61"/>
      <c r="I12" s="18"/>
    </row>
    <row r="13" spans="1:9" ht="12.75" customHeight="1">
      <c r="A13" s="64" t="s">
        <v>1</v>
      </c>
      <c r="B13" s="66" t="str">
        <f>CONCATENATE("A portion of the inventory from the above purchase was defective. Grindstone returned ",I13," units to the supplier.")</f>
        <v>A portion of the inventory from the above purchase was defective. Grindstone returned 100 units to the supplier.</v>
      </c>
      <c r="C13" s="67"/>
      <c r="D13" s="67"/>
      <c r="E13" s="67"/>
      <c r="F13" s="67"/>
      <c r="G13" s="67"/>
      <c r="H13" s="68"/>
      <c r="I13" s="36">
        <v>100</v>
      </c>
    </row>
    <row r="14" spans="1:9">
      <c r="A14" s="65"/>
      <c r="B14" s="69"/>
      <c r="C14" s="70"/>
      <c r="D14" s="70"/>
      <c r="E14" s="70"/>
      <c r="F14" s="70"/>
      <c r="G14" s="70"/>
      <c r="H14" s="71"/>
      <c r="I14" s="36"/>
    </row>
    <row r="15" spans="1:9">
      <c r="A15" s="62" t="s">
        <v>2</v>
      </c>
      <c r="B15" s="63" t="str">
        <f>CONCATENATE("Sold ",I15," units to SouthShore on account at $",I16," per unit plus tax, terms 2/10, net 30.")</f>
        <v>Sold 300 units to SouthShore on account at $60 per unit plus tax, terms 2/10, net 30.</v>
      </c>
      <c r="C15" s="63"/>
      <c r="D15" s="63"/>
      <c r="E15" s="63"/>
      <c r="F15" s="63"/>
      <c r="G15" s="63"/>
      <c r="H15" s="63"/>
      <c r="I15" s="36">
        <v>300</v>
      </c>
    </row>
    <row r="16" spans="1:9">
      <c r="A16" s="62"/>
      <c r="B16" s="63"/>
      <c r="C16" s="63"/>
      <c r="D16" s="63"/>
      <c r="E16" s="63"/>
      <c r="F16" s="63"/>
      <c r="G16" s="63"/>
      <c r="H16" s="63"/>
      <c r="I16" s="36">
        <v>60</v>
      </c>
    </row>
    <row r="17" spans="1:9" s="16" customFormat="1">
      <c r="A17" s="62" t="s">
        <v>3</v>
      </c>
      <c r="B17" s="63" t="str">
        <f>CONCATENATE("The customer from ",A15," returned ",I17," units that were not needed. Process the return, including sales tax.")</f>
        <v>The customer from Jul 12 returned 30 units that were not needed. Process the return, including sales tax.</v>
      </c>
      <c r="C17" s="63"/>
      <c r="D17" s="63"/>
      <c r="E17" s="63"/>
      <c r="F17" s="63"/>
      <c r="G17" s="63"/>
      <c r="H17" s="63"/>
      <c r="I17" s="36">
        <v>30</v>
      </c>
    </row>
    <row r="18" spans="1:9" s="16" customFormat="1">
      <c r="A18" s="62"/>
      <c r="B18" s="63"/>
      <c r="C18" s="63"/>
      <c r="D18" s="63"/>
      <c r="E18" s="63"/>
      <c r="F18" s="63"/>
      <c r="G18" s="63"/>
      <c r="H18" s="63"/>
      <c r="I18" s="36"/>
    </row>
    <row r="19" spans="1:9">
      <c r="A19" s="64" t="s">
        <v>18</v>
      </c>
      <c r="B19" s="66" t="str">
        <f>CONCATENATE("The customer from ",A15,"  paid their amount owing and claimed their discount. Note the discount is not taken on the sales tax amount.")</f>
        <v>The customer from Jul 12  paid their amount owing and claimed their discount. Note the discount is not taken on the sales tax amount.</v>
      </c>
      <c r="C19" s="67"/>
      <c r="D19" s="67"/>
      <c r="E19" s="67"/>
      <c r="F19" s="67"/>
      <c r="G19" s="67"/>
      <c r="H19" s="68"/>
      <c r="I19" s="36"/>
    </row>
    <row r="20" spans="1:9">
      <c r="A20" s="65"/>
      <c r="B20" s="69"/>
      <c r="C20" s="70"/>
      <c r="D20" s="70"/>
      <c r="E20" s="70"/>
      <c r="F20" s="70"/>
      <c r="G20" s="70"/>
      <c r="H20" s="71"/>
      <c r="I20" s="36"/>
    </row>
    <row r="21" spans="1:9">
      <c r="A21" s="62" t="s">
        <v>9</v>
      </c>
      <c r="B21" s="63" t="str">
        <f>CONCATENATE("Purchased ",I21," units on account at $",I22," per unit with terms of 3/10, net 30.")</f>
        <v>Purchased 350 units on account at $27 per unit with terms of 3/10, net 30.</v>
      </c>
      <c r="C21" s="63"/>
      <c r="D21" s="63"/>
      <c r="E21" s="63"/>
      <c r="F21" s="63"/>
      <c r="G21" s="63"/>
      <c r="H21" s="63"/>
      <c r="I21" s="14">
        <v>350</v>
      </c>
    </row>
    <row r="22" spans="1:9">
      <c r="A22" s="62"/>
      <c r="B22" s="63"/>
      <c r="C22" s="63"/>
      <c r="D22" s="63"/>
      <c r="E22" s="63"/>
      <c r="F22" s="63"/>
      <c r="G22" s="63"/>
      <c r="H22" s="63"/>
      <c r="I22" s="14">
        <v>27</v>
      </c>
    </row>
    <row r="23" spans="1:9">
      <c r="A23" s="62" t="s">
        <v>7</v>
      </c>
      <c r="B23" s="63" t="str">
        <f>CONCATENATE("Sold ",I23," units for $",I24," each plus tax. Received cash.")</f>
        <v>Sold 200 units for $60 each plus tax. Received cash.</v>
      </c>
      <c r="C23" s="63"/>
      <c r="D23" s="63"/>
      <c r="E23" s="63"/>
      <c r="F23" s="63"/>
      <c r="G23" s="63"/>
      <c r="H23" s="63"/>
      <c r="I23" s="18">
        <v>200</v>
      </c>
    </row>
    <row r="24" spans="1:9">
      <c r="A24" s="62"/>
      <c r="B24" s="63"/>
      <c r="C24" s="63"/>
      <c r="D24" s="63"/>
      <c r="E24" s="63"/>
      <c r="F24" s="63"/>
      <c r="G24" s="63"/>
      <c r="H24" s="63"/>
      <c r="I24" s="18">
        <v>60</v>
      </c>
    </row>
    <row r="25" spans="1:9">
      <c r="A25" s="62" t="s">
        <v>8</v>
      </c>
      <c r="B25" s="63" t="str">
        <f>CONCATENATE("Took advantage of discount offered and paid up amount owing from the ",A21," purchase.")</f>
        <v>Took advantage of discount offered and paid up amount owing from the Jul 22 purchase.</v>
      </c>
      <c r="C25" s="63"/>
      <c r="D25" s="63"/>
      <c r="E25" s="63"/>
      <c r="F25" s="63"/>
      <c r="G25" s="63"/>
      <c r="H25" s="63"/>
      <c r="I25" s="18"/>
    </row>
    <row r="26" spans="1:9">
      <c r="A26" s="62"/>
      <c r="B26" s="63"/>
      <c r="C26" s="63"/>
      <c r="D26" s="63"/>
      <c r="E26" s="63"/>
      <c r="F26" s="63"/>
      <c r="G26" s="63"/>
      <c r="H26" s="63"/>
      <c r="I26" s="18"/>
    </row>
    <row r="27" spans="1:9" s="16" customFormat="1">
      <c r="A27" s="62" t="s">
        <v>19</v>
      </c>
      <c r="B27" s="63" t="s">
        <v>20</v>
      </c>
      <c r="C27" s="63"/>
      <c r="D27" s="63"/>
      <c r="E27" s="63"/>
      <c r="F27" s="63"/>
      <c r="G27" s="63"/>
      <c r="H27" s="63"/>
      <c r="I27" s="18"/>
    </row>
    <row r="28" spans="1:9" s="16" customFormat="1">
      <c r="A28" s="62"/>
      <c r="B28" s="63"/>
      <c r="C28" s="63"/>
      <c r="D28" s="63"/>
      <c r="E28" s="63"/>
      <c r="F28" s="63"/>
      <c r="G28" s="63"/>
      <c r="H28" s="63"/>
      <c r="I28" s="18"/>
    </row>
    <row r="29" spans="1:9" s="16" customFormat="1">
      <c r="A29" s="62" t="s">
        <v>19</v>
      </c>
      <c r="B29" s="63" t="str">
        <f>CONCATENATE("Grindstone provides warranties on the products they sell. They estimate the warranty to be $",I29," for each item sold (less any returns).")</f>
        <v>Grindstone provides warranties on the products they sell. They estimate the warranty to be $2 for each item sold (less any returns).</v>
      </c>
      <c r="C29" s="63"/>
      <c r="D29" s="63"/>
      <c r="E29" s="63"/>
      <c r="F29" s="63"/>
      <c r="G29" s="63"/>
      <c r="H29" s="63"/>
      <c r="I29" s="18">
        <v>2</v>
      </c>
    </row>
    <row r="30" spans="1:9" s="16" customFormat="1">
      <c r="A30" s="62"/>
      <c r="B30" s="63"/>
      <c r="C30" s="63"/>
      <c r="D30" s="63"/>
      <c r="E30" s="63"/>
      <c r="F30" s="63"/>
      <c r="G30" s="63"/>
      <c r="H30" s="63"/>
      <c r="I30" s="18"/>
    </row>
    <row r="31" spans="1:9" s="16" customFormat="1">
      <c r="A31" s="34"/>
      <c r="B31" s="35"/>
      <c r="C31" s="35"/>
      <c r="D31" s="35"/>
      <c r="E31" s="35"/>
      <c r="F31" s="35"/>
      <c r="G31" s="35"/>
      <c r="H31" s="35"/>
      <c r="I31" s="11"/>
    </row>
    <row r="32" spans="1:9">
      <c r="A32" s="5"/>
      <c r="B32" s="12">
        <v>1000</v>
      </c>
      <c r="C32" s="13">
        <f>B32+H57-I62-I71+H79+H88-I98-I103</f>
        <v>1000</v>
      </c>
      <c r="D32" s="7"/>
      <c r="E32" s="7"/>
      <c r="F32" s="7"/>
      <c r="G32" s="7"/>
      <c r="H32" s="7"/>
    </row>
    <row r="33" spans="1:10" s="16" customFormat="1">
      <c r="A33" s="49" t="s">
        <v>10</v>
      </c>
      <c r="B33" s="49" t="s">
        <v>6</v>
      </c>
      <c r="C33" s="49"/>
      <c r="D33" s="49"/>
      <c r="E33" s="49" t="s">
        <v>14</v>
      </c>
      <c r="F33" s="49"/>
      <c r="G33" s="49"/>
      <c r="H33" s="49" t="s">
        <v>15</v>
      </c>
      <c r="I33" s="49"/>
      <c r="J33" s="49"/>
    </row>
    <row r="34" spans="1:10" s="16" customFormat="1">
      <c r="A34" s="49"/>
      <c r="B34" s="17" t="s">
        <v>13</v>
      </c>
      <c r="C34" s="17" t="s">
        <v>16</v>
      </c>
      <c r="D34" s="17" t="s">
        <v>17</v>
      </c>
      <c r="E34" s="17" t="s">
        <v>13</v>
      </c>
      <c r="F34" s="17" t="s">
        <v>16</v>
      </c>
      <c r="G34" s="17" t="s">
        <v>17</v>
      </c>
      <c r="H34" s="17" t="s">
        <v>13</v>
      </c>
      <c r="I34" s="17" t="s">
        <v>16</v>
      </c>
      <c r="J34" s="17" t="s">
        <v>17</v>
      </c>
    </row>
    <row r="35" spans="1:10" s="16" customFormat="1">
      <c r="A35" s="19" t="s">
        <v>44</v>
      </c>
      <c r="B35" s="20"/>
      <c r="C35" s="21"/>
      <c r="D35" s="21"/>
      <c r="E35" s="20"/>
      <c r="F35" s="20"/>
      <c r="G35" s="20"/>
      <c r="H35" s="20"/>
      <c r="I35" s="21"/>
      <c r="J35" s="21"/>
    </row>
    <row r="36" spans="1:10" s="16" customFormat="1">
      <c r="A36" s="22"/>
      <c r="B36" s="23"/>
      <c r="C36" s="24"/>
      <c r="D36" s="24"/>
      <c r="E36" s="23"/>
      <c r="F36" s="23"/>
      <c r="G36" s="23"/>
      <c r="H36" s="23"/>
      <c r="I36" s="24"/>
      <c r="J36" s="24"/>
    </row>
    <row r="37" spans="1:10" s="16" customFormat="1">
      <c r="A37" s="25"/>
      <c r="B37" s="25"/>
      <c r="C37" s="26"/>
      <c r="D37" s="26"/>
      <c r="E37" s="25"/>
      <c r="F37" s="25"/>
      <c r="G37" s="25"/>
      <c r="H37" s="25"/>
      <c r="I37" s="26"/>
      <c r="J37" s="26"/>
    </row>
    <row r="38" spans="1:10" s="16" customFormat="1">
      <c r="A38" s="25"/>
      <c r="B38" s="25"/>
      <c r="C38" s="26"/>
      <c r="D38" s="26"/>
      <c r="E38" s="25"/>
      <c r="F38" s="25"/>
      <c r="G38" s="25"/>
      <c r="H38" s="25"/>
      <c r="I38" s="26"/>
      <c r="J38" s="26"/>
    </row>
    <row r="39" spans="1:10" s="16" customFormat="1">
      <c r="A39" s="31"/>
      <c r="B39" s="23"/>
      <c r="C39" s="24"/>
      <c r="D39" s="24"/>
      <c r="E39" s="23"/>
      <c r="F39" s="24"/>
      <c r="G39" s="24"/>
      <c r="H39" s="23"/>
      <c r="I39" s="24"/>
      <c r="J39" s="24"/>
    </row>
    <row r="40" spans="1:10" s="16" customFormat="1">
      <c r="A40" s="25"/>
      <c r="B40" s="25"/>
      <c r="C40" s="26"/>
      <c r="D40" s="26"/>
      <c r="E40" s="25"/>
      <c r="F40" s="25"/>
      <c r="G40" s="25"/>
      <c r="H40" s="25"/>
      <c r="I40" s="26"/>
      <c r="J40" s="26"/>
    </row>
    <row r="41" spans="1:10" s="16" customFormat="1">
      <c r="A41" s="25"/>
      <c r="B41" s="25"/>
      <c r="C41" s="26"/>
      <c r="D41" s="26"/>
      <c r="E41" s="25"/>
      <c r="F41" s="26"/>
      <c r="G41" s="26"/>
      <c r="H41" s="25"/>
      <c r="I41" s="26"/>
      <c r="J41" s="26"/>
    </row>
    <row r="42" spans="1:10" s="16" customFormat="1">
      <c r="A42" s="27"/>
      <c r="B42" s="23"/>
      <c r="C42" s="24"/>
      <c r="D42" s="24"/>
      <c r="E42" s="23"/>
      <c r="F42" s="24"/>
      <c r="G42" s="24"/>
      <c r="H42" s="23"/>
      <c r="I42" s="24"/>
      <c r="J42" s="24"/>
    </row>
    <row r="43" spans="1:10" s="16" customFormat="1">
      <c r="A43" s="25"/>
      <c r="B43" s="25"/>
      <c r="C43" s="26"/>
      <c r="D43" s="26"/>
      <c r="E43" s="25"/>
      <c r="F43" s="26"/>
      <c r="G43" s="26"/>
      <c r="H43" s="25"/>
      <c r="I43" s="26"/>
      <c r="J43" s="26"/>
    </row>
    <row r="44" spans="1:10" s="16" customFormat="1">
      <c r="A44" s="28"/>
      <c r="B44" s="28"/>
      <c r="C44" s="29"/>
      <c r="D44" s="29"/>
      <c r="E44" s="28"/>
      <c r="F44" s="28"/>
      <c r="G44" s="28"/>
      <c r="H44" s="28"/>
      <c r="I44" s="29"/>
      <c r="J44" s="29"/>
    </row>
    <row r="45" spans="1:10" s="16" customFormat="1">
      <c r="A45" s="30"/>
      <c r="B45" s="25"/>
      <c r="C45" s="26"/>
      <c r="D45" s="26"/>
      <c r="E45" s="25"/>
      <c r="F45" s="26"/>
      <c r="G45" s="26"/>
      <c r="H45" s="25"/>
      <c r="I45" s="26"/>
      <c r="J45" s="26"/>
    </row>
    <row r="46" spans="1:10" s="16" customFormat="1">
      <c r="A46" s="25"/>
      <c r="B46" s="25"/>
      <c r="C46" s="25"/>
      <c r="D46" s="26"/>
      <c r="E46" s="25"/>
      <c r="F46" s="26"/>
      <c r="G46" s="26"/>
      <c r="H46" s="25"/>
      <c r="I46" s="26"/>
      <c r="J46" s="26"/>
    </row>
    <row r="47" spans="1:10" s="16" customFormat="1">
      <c r="A47" s="25"/>
      <c r="B47" s="25"/>
      <c r="C47" s="25"/>
      <c r="D47" s="26"/>
      <c r="E47" s="25"/>
      <c r="F47" s="26"/>
      <c r="G47" s="26"/>
      <c r="H47" s="25"/>
      <c r="I47" s="26"/>
      <c r="J47" s="26"/>
    </row>
    <row r="48" spans="1:10" s="16" customFormat="1">
      <c r="A48" s="27"/>
      <c r="B48" s="23"/>
      <c r="C48" s="24"/>
      <c r="D48" s="24"/>
      <c r="E48" s="23"/>
      <c r="F48" s="24"/>
      <c r="G48" s="24"/>
      <c r="H48" s="23"/>
      <c r="I48" s="24"/>
      <c r="J48" s="24"/>
    </row>
    <row r="49" spans="1:10" s="16" customFormat="1">
      <c r="A49" s="25"/>
      <c r="B49" s="25"/>
      <c r="C49" s="25"/>
      <c r="D49" s="26"/>
      <c r="E49" s="25"/>
      <c r="F49" s="26"/>
      <c r="G49" s="26"/>
      <c r="H49" s="25"/>
      <c r="I49" s="26"/>
      <c r="J49" s="26"/>
    </row>
    <row r="50" spans="1:10" s="16" customFormat="1">
      <c r="A50" s="28"/>
      <c r="B50" s="28"/>
      <c r="C50" s="28"/>
      <c r="D50" s="29"/>
      <c r="E50" s="28"/>
      <c r="F50" s="29"/>
      <c r="G50" s="29"/>
      <c r="H50" s="28"/>
      <c r="I50" s="29"/>
      <c r="J50" s="29"/>
    </row>
    <row r="51" spans="1:10" s="16" customFormat="1">
      <c r="A51" s="27"/>
      <c r="B51" s="23"/>
      <c r="C51" s="24"/>
      <c r="D51" s="24"/>
      <c r="E51" s="23"/>
      <c r="F51" s="24"/>
      <c r="G51" s="24"/>
      <c r="H51" s="23"/>
      <c r="I51" s="24"/>
      <c r="J51" s="24"/>
    </row>
    <row r="52" spans="1:10" s="16" customFormat="1">
      <c r="A52" s="25"/>
      <c r="B52" s="25"/>
      <c r="C52" s="25"/>
      <c r="D52" s="26"/>
      <c r="E52" s="25"/>
      <c r="F52" s="26"/>
      <c r="G52" s="26"/>
      <c r="H52" s="25"/>
      <c r="I52" s="26"/>
      <c r="J52" s="26"/>
    </row>
    <row r="53" spans="1:10" s="16" customFormat="1">
      <c r="A53" s="28"/>
      <c r="B53" s="28"/>
      <c r="C53" s="28"/>
      <c r="D53" s="29"/>
      <c r="E53" s="28"/>
      <c r="F53" s="29"/>
      <c r="G53" s="29"/>
      <c r="H53" s="28"/>
      <c r="I53" s="29"/>
      <c r="J53" s="29"/>
    </row>
    <row r="54" spans="1:10" s="16" customFormat="1">
      <c r="A54" s="32"/>
      <c r="B54" s="32"/>
      <c r="C54" s="32"/>
      <c r="D54" s="33"/>
      <c r="E54" s="32"/>
      <c r="F54" s="33"/>
      <c r="G54" s="33"/>
      <c r="H54" s="32"/>
      <c r="I54" s="33"/>
      <c r="J54" s="33"/>
    </row>
    <row r="55" spans="1:10" s="16" customFormat="1">
      <c r="A55" s="32"/>
      <c r="B55" s="32"/>
      <c r="C55" s="32"/>
      <c r="D55" s="33"/>
      <c r="E55" s="32"/>
      <c r="F55" s="33"/>
      <c r="G55" s="33"/>
      <c r="H55" s="32"/>
      <c r="I55" s="33"/>
      <c r="J55" s="33"/>
    </row>
    <row r="56" spans="1:10">
      <c r="A56" s="3" t="s">
        <v>10</v>
      </c>
      <c r="B56" s="49" t="s">
        <v>11</v>
      </c>
      <c r="C56" s="49"/>
      <c r="D56" s="49"/>
      <c r="E56" s="49"/>
      <c r="F56" s="49"/>
      <c r="G56" s="49"/>
      <c r="H56" s="3" t="s">
        <v>4</v>
      </c>
      <c r="I56" s="3" t="s">
        <v>5</v>
      </c>
    </row>
    <row r="57" spans="1:10">
      <c r="A57" s="8"/>
      <c r="B57" s="50"/>
      <c r="C57" s="50"/>
      <c r="D57" s="50"/>
      <c r="E57" s="50"/>
      <c r="F57" s="50"/>
      <c r="G57" s="50"/>
      <c r="H57" s="9"/>
      <c r="I57" s="9"/>
    </row>
    <row r="58" spans="1:10">
      <c r="A58" s="10"/>
      <c r="B58" s="50"/>
      <c r="C58" s="50"/>
      <c r="D58" s="50"/>
      <c r="E58" s="50"/>
      <c r="F58" s="50"/>
      <c r="G58" s="50"/>
      <c r="H58" s="9"/>
      <c r="I58" s="9"/>
    </row>
    <row r="59" spans="1:10">
      <c r="A59" s="10"/>
      <c r="B59" s="45"/>
      <c r="C59" s="45"/>
      <c r="D59" s="45"/>
      <c r="E59" s="45"/>
      <c r="F59" s="45"/>
      <c r="G59" s="45"/>
      <c r="H59" s="9"/>
      <c r="I59" s="9"/>
    </row>
    <row r="60" spans="1:10">
      <c r="A60" s="10"/>
      <c r="B60" s="50"/>
      <c r="C60" s="50"/>
      <c r="D60" s="50"/>
      <c r="E60" s="50"/>
      <c r="F60" s="50"/>
      <c r="G60" s="50"/>
      <c r="H60" s="9"/>
      <c r="I60" s="9"/>
    </row>
    <row r="61" spans="1:10">
      <c r="A61" s="10"/>
      <c r="B61" s="50"/>
      <c r="C61" s="50"/>
      <c r="D61" s="50"/>
      <c r="E61" s="50"/>
      <c r="F61" s="50"/>
      <c r="G61" s="50"/>
      <c r="H61" s="9"/>
      <c r="I61" s="9"/>
    </row>
    <row r="62" spans="1:10">
      <c r="A62" s="10"/>
      <c r="B62" s="50"/>
      <c r="C62" s="50"/>
      <c r="D62" s="50"/>
      <c r="E62" s="50"/>
      <c r="F62" s="50"/>
      <c r="G62" s="50"/>
      <c r="H62" s="9"/>
      <c r="I62" s="9"/>
    </row>
    <row r="63" spans="1:10">
      <c r="A63" s="10"/>
      <c r="B63" s="45"/>
      <c r="C63" s="45"/>
      <c r="D63" s="45"/>
      <c r="E63" s="45"/>
      <c r="F63" s="45"/>
      <c r="G63" s="45"/>
      <c r="H63" s="9"/>
      <c r="I63" s="9"/>
    </row>
    <row r="64" spans="1:10">
      <c r="A64" s="10"/>
      <c r="B64" s="50"/>
      <c r="C64" s="50"/>
      <c r="D64" s="50"/>
      <c r="E64" s="50"/>
      <c r="F64" s="50"/>
      <c r="G64" s="50"/>
      <c r="H64" s="9"/>
      <c r="I64" s="9"/>
    </row>
    <row r="65" spans="1:9">
      <c r="A65" s="10"/>
      <c r="B65" s="50"/>
      <c r="C65" s="50"/>
      <c r="D65" s="50"/>
      <c r="E65" s="50"/>
      <c r="F65" s="50"/>
      <c r="G65" s="50"/>
      <c r="H65" s="9"/>
      <c r="I65" s="9"/>
    </row>
    <row r="66" spans="1:9">
      <c r="A66" s="10"/>
      <c r="B66" s="51"/>
      <c r="C66" s="51"/>
      <c r="D66" s="51"/>
      <c r="E66" s="51"/>
      <c r="F66" s="51"/>
      <c r="G66" s="51"/>
      <c r="H66" s="9"/>
      <c r="I66" s="9"/>
    </row>
    <row r="67" spans="1:9" s="16" customFormat="1">
      <c r="A67" s="10"/>
      <c r="B67" s="51"/>
      <c r="C67" s="51"/>
      <c r="D67" s="51"/>
      <c r="E67" s="51"/>
      <c r="F67" s="51"/>
      <c r="G67" s="51"/>
      <c r="H67" s="21"/>
      <c r="I67" s="21"/>
    </row>
    <row r="68" spans="1:9" s="16" customFormat="1">
      <c r="A68" s="10"/>
      <c r="B68" s="45"/>
      <c r="C68" s="45"/>
      <c r="D68" s="45"/>
      <c r="E68" s="45"/>
      <c r="F68" s="45"/>
      <c r="G68" s="45"/>
      <c r="H68" s="21"/>
      <c r="I68" s="21"/>
    </row>
    <row r="69" spans="1:9" s="16" customFormat="1">
      <c r="A69" s="10"/>
      <c r="B69" s="72"/>
      <c r="C69" s="73"/>
      <c r="D69" s="73"/>
      <c r="E69" s="73"/>
      <c r="F69" s="73"/>
      <c r="G69" s="74"/>
      <c r="H69" s="21"/>
      <c r="I69" s="21"/>
    </row>
    <row r="70" spans="1:9">
      <c r="A70" s="10"/>
      <c r="B70" s="50"/>
      <c r="C70" s="50"/>
      <c r="D70" s="50"/>
      <c r="E70" s="50"/>
      <c r="F70" s="50"/>
      <c r="G70" s="50"/>
      <c r="H70" s="9"/>
      <c r="I70" s="9"/>
    </row>
    <row r="71" spans="1:9">
      <c r="A71" s="10"/>
      <c r="B71" s="50"/>
      <c r="C71" s="50"/>
      <c r="D71" s="50"/>
      <c r="E71" s="50"/>
      <c r="F71" s="50"/>
      <c r="G71" s="50"/>
      <c r="H71" s="9"/>
      <c r="I71" s="9"/>
    </row>
    <row r="72" spans="1:9">
      <c r="A72" s="10"/>
      <c r="B72" s="45"/>
      <c r="C72" s="45"/>
      <c r="D72" s="45"/>
      <c r="E72" s="45"/>
      <c r="F72" s="45"/>
      <c r="G72" s="45"/>
      <c r="H72" s="9"/>
      <c r="I72" s="9"/>
    </row>
    <row r="73" spans="1:9" s="16" customFormat="1">
      <c r="A73" s="10"/>
      <c r="B73" s="45"/>
      <c r="C73" s="45"/>
      <c r="D73" s="45"/>
      <c r="E73" s="45"/>
      <c r="F73" s="45"/>
      <c r="G73" s="45"/>
      <c r="H73" s="21"/>
      <c r="I73" s="21"/>
    </row>
    <row r="74" spans="1:9" s="16" customFormat="1">
      <c r="A74" s="10"/>
      <c r="B74" s="50"/>
      <c r="C74" s="50"/>
      <c r="D74" s="50"/>
      <c r="E74" s="50"/>
      <c r="F74" s="50"/>
      <c r="G74" s="50"/>
      <c r="H74" s="9"/>
      <c r="I74" s="9"/>
    </row>
    <row r="75" spans="1:9" s="16" customFormat="1">
      <c r="A75" s="10"/>
      <c r="B75" s="50"/>
      <c r="C75" s="50"/>
      <c r="D75" s="50"/>
      <c r="E75" s="50"/>
      <c r="F75" s="50"/>
      <c r="G75" s="50"/>
      <c r="H75" s="21"/>
      <c r="I75" s="21"/>
    </row>
    <row r="76" spans="1:9" s="16" customFormat="1">
      <c r="A76" s="10"/>
      <c r="B76" s="51"/>
      <c r="C76" s="51"/>
      <c r="D76" s="51"/>
      <c r="E76" s="51"/>
      <c r="F76" s="51"/>
      <c r="G76" s="51"/>
      <c r="H76" s="9"/>
      <c r="I76" s="9"/>
    </row>
    <row r="77" spans="1:9" s="16" customFormat="1">
      <c r="A77" s="10"/>
      <c r="B77" s="45"/>
      <c r="C77" s="45"/>
      <c r="D77" s="45"/>
      <c r="E77" s="45"/>
      <c r="F77" s="45"/>
      <c r="G77" s="45"/>
      <c r="H77" s="21"/>
      <c r="I77" s="21"/>
    </row>
    <row r="78" spans="1:9" s="16" customFormat="1">
      <c r="A78" s="10"/>
      <c r="B78" s="50"/>
      <c r="C78" s="50"/>
      <c r="D78" s="50"/>
      <c r="E78" s="50"/>
      <c r="F78" s="50"/>
      <c r="G78" s="50"/>
      <c r="H78" s="21"/>
      <c r="I78" s="21"/>
    </row>
    <row r="79" spans="1:9" s="16" customFormat="1">
      <c r="A79" s="10"/>
      <c r="B79" s="50"/>
      <c r="C79" s="50"/>
      <c r="D79" s="50"/>
      <c r="E79" s="50"/>
      <c r="F79" s="50"/>
      <c r="G79" s="50"/>
      <c r="H79" s="9"/>
      <c r="I79" s="9"/>
    </row>
    <row r="80" spans="1:9" s="16" customFormat="1">
      <c r="A80" s="10"/>
      <c r="B80" s="50"/>
      <c r="C80" s="50"/>
      <c r="D80" s="50"/>
      <c r="E80" s="50"/>
      <c r="F80" s="50"/>
      <c r="G80" s="50"/>
      <c r="H80" s="9"/>
      <c r="I80" s="9"/>
    </row>
    <row r="81" spans="1:9" s="16" customFormat="1">
      <c r="A81" s="10"/>
      <c r="B81" s="45"/>
      <c r="C81" s="45"/>
      <c r="D81" s="45"/>
      <c r="E81" s="45"/>
      <c r="F81" s="45"/>
      <c r="G81" s="45"/>
      <c r="H81" s="9"/>
      <c r="I81" s="9"/>
    </row>
    <row r="82" spans="1:9">
      <c r="A82" s="10"/>
      <c r="B82" s="50"/>
      <c r="C82" s="50"/>
      <c r="D82" s="50"/>
      <c r="E82" s="50"/>
      <c r="F82" s="50"/>
      <c r="G82" s="50"/>
      <c r="H82" s="9"/>
      <c r="I82" s="9"/>
    </row>
    <row r="83" spans="1:9">
      <c r="A83" s="10"/>
      <c r="B83" s="50"/>
      <c r="C83" s="50"/>
      <c r="D83" s="50"/>
      <c r="E83" s="50"/>
      <c r="F83" s="50"/>
      <c r="G83" s="50"/>
      <c r="H83" s="9"/>
      <c r="I83" s="9"/>
    </row>
    <row r="84" spans="1:9">
      <c r="A84" s="10"/>
      <c r="B84" s="50"/>
      <c r="C84" s="50"/>
      <c r="D84" s="50"/>
      <c r="E84" s="50"/>
      <c r="F84" s="50"/>
      <c r="G84" s="50"/>
      <c r="H84" s="9"/>
      <c r="I84" s="9"/>
    </row>
    <row r="85" spans="1:9">
      <c r="A85" s="10"/>
      <c r="B85" s="50"/>
      <c r="C85" s="50"/>
      <c r="D85" s="50"/>
      <c r="E85" s="50"/>
      <c r="F85" s="50"/>
      <c r="G85" s="50"/>
      <c r="H85" s="9"/>
      <c r="I85" s="9"/>
    </row>
    <row r="86" spans="1:9">
      <c r="A86" s="10"/>
      <c r="B86" s="45"/>
      <c r="C86" s="45"/>
      <c r="D86" s="45"/>
      <c r="E86" s="45"/>
      <c r="F86" s="45"/>
      <c r="G86" s="45"/>
      <c r="H86" s="9"/>
      <c r="I86" s="9"/>
    </row>
    <row r="87" spans="1:9">
      <c r="A87" s="10"/>
      <c r="B87" s="50"/>
      <c r="C87" s="50"/>
      <c r="D87" s="50"/>
      <c r="E87" s="50"/>
      <c r="F87" s="50"/>
      <c r="G87" s="50"/>
      <c r="H87" s="9"/>
      <c r="I87" s="9"/>
    </row>
    <row r="88" spans="1:9">
      <c r="A88" s="10"/>
      <c r="B88" s="50"/>
      <c r="C88" s="50"/>
      <c r="D88" s="50"/>
      <c r="E88" s="50"/>
      <c r="F88" s="50"/>
      <c r="G88" s="50"/>
      <c r="H88" s="9"/>
      <c r="I88" s="9"/>
    </row>
    <row r="89" spans="1:9">
      <c r="A89" s="10"/>
      <c r="B89" s="50"/>
      <c r="C89" s="50"/>
      <c r="D89" s="50"/>
      <c r="E89" s="50"/>
      <c r="F89" s="50"/>
      <c r="G89" s="50"/>
      <c r="H89" s="9"/>
      <c r="I89" s="9"/>
    </row>
    <row r="90" spans="1:9">
      <c r="A90" s="10"/>
      <c r="B90" s="45"/>
      <c r="C90" s="45"/>
      <c r="D90" s="45"/>
      <c r="E90" s="45"/>
      <c r="F90" s="45"/>
      <c r="G90" s="45"/>
      <c r="H90" s="9"/>
      <c r="I90" s="9"/>
    </row>
    <row r="91" spans="1:9">
      <c r="A91" s="10"/>
      <c r="B91" s="50"/>
      <c r="C91" s="50"/>
      <c r="D91" s="50"/>
      <c r="E91" s="50"/>
      <c r="F91" s="50"/>
      <c r="G91" s="50"/>
      <c r="H91" s="9"/>
      <c r="I91" s="9"/>
    </row>
    <row r="92" spans="1:9">
      <c r="A92" s="10"/>
      <c r="B92" s="50"/>
      <c r="C92" s="50"/>
      <c r="D92" s="50"/>
      <c r="E92" s="50"/>
      <c r="F92" s="50"/>
      <c r="G92" s="50"/>
      <c r="H92" s="9"/>
      <c r="I92" s="9"/>
    </row>
    <row r="93" spans="1:9">
      <c r="A93" s="10"/>
      <c r="B93" s="51"/>
      <c r="C93" s="51"/>
      <c r="D93" s="51"/>
      <c r="E93" s="51"/>
      <c r="F93" s="51"/>
      <c r="G93" s="51"/>
      <c r="H93" s="9"/>
      <c r="I93" s="9"/>
    </row>
    <row r="94" spans="1:9" s="16" customFormat="1">
      <c r="A94" s="10"/>
      <c r="B94" s="51"/>
      <c r="C94" s="51"/>
      <c r="D94" s="51"/>
      <c r="E94" s="51"/>
      <c r="F94" s="51"/>
      <c r="G94" s="51"/>
      <c r="H94" s="21"/>
      <c r="I94" s="21"/>
    </row>
    <row r="95" spans="1:9" s="16" customFormat="1">
      <c r="A95" s="10"/>
      <c r="B95" s="45"/>
      <c r="C95" s="45"/>
      <c r="D95" s="45"/>
      <c r="E95" s="45"/>
      <c r="F95" s="45"/>
      <c r="G95" s="45"/>
      <c r="H95" s="21"/>
      <c r="I95" s="21"/>
    </row>
    <row r="96" spans="1:9" s="16" customFormat="1">
      <c r="A96" s="10"/>
      <c r="B96" s="51"/>
      <c r="C96" s="51"/>
      <c r="D96" s="51"/>
      <c r="E96" s="51"/>
      <c r="F96" s="51"/>
      <c r="G96" s="51"/>
      <c r="H96" s="21"/>
      <c r="I96" s="21"/>
    </row>
    <row r="97" spans="1:9">
      <c r="A97" s="10"/>
      <c r="B97" s="50"/>
      <c r="C97" s="50"/>
      <c r="D97" s="50"/>
      <c r="E97" s="50"/>
      <c r="F97" s="50"/>
      <c r="G97" s="50"/>
      <c r="H97" s="9"/>
      <c r="I97" s="9"/>
    </row>
    <row r="98" spans="1:9">
      <c r="A98" s="10"/>
      <c r="B98" s="50"/>
      <c r="C98" s="50"/>
      <c r="D98" s="50"/>
      <c r="E98" s="50"/>
      <c r="F98" s="50"/>
      <c r="G98" s="50"/>
      <c r="H98" s="9"/>
      <c r="I98" s="9"/>
    </row>
    <row r="99" spans="1:9">
      <c r="A99" s="10"/>
      <c r="B99" s="45"/>
      <c r="C99" s="45"/>
      <c r="D99" s="45"/>
      <c r="E99" s="45"/>
      <c r="F99" s="45"/>
      <c r="G99" s="45"/>
      <c r="H99" s="9"/>
      <c r="I99" s="9"/>
    </row>
    <row r="100" spans="1:9">
      <c r="A100" s="10"/>
      <c r="B100" s="50"/>
      <c r="C100" s="50"/>
      <c r="D100" s="50"/>
      <c r="E100" s="50"/>
      <c r="F100" s="50"/>
      <c r="G100" s="50"/>
      <c r="H100" s="9"/>
      <c r="I100" s="9"/>
    </row>
    <row r="101" spans="1:9">
      <c r="A101" s="10"/>
      <c r="B101" s="50"/>
      <c r="C101" s="50"/>
      <c r="D101" s="50"/>
      <c r="E101" s="50"/>
      <c r="F101" s="50"/>
      <c r="G101" s="50"/>
      <c r="H101" s="9"/>
      <c r="I101" s="9"/>
    </row>
    <row r="102" spans="1:9">
      <c r="A102" s="10"/>
      <c r="B102" s="50"/>
      <c r="C102" s="50"/>
      <c r="D102" s="50"/>
      <c r="E102" s="50"/>
      <c r="F102" s="50"/>
      <c r="G102" s="50"/>
      <c r="I102" s="9"/>
    </row>
    <row r="103" spans="1:9">
      <c r="A103" s="10"/>
      <c r="B103" s="50"/>
      <c r="C103" s="50"/>
      <c r="D103" s="50"/>
      <c r="E103" s="50"/>
      <c r="F103" s="50"/>
      <c r="G103" s="50"/>
      <c r="H103" s="9"/>
      <c r="I103" s="9"/>
    </row>
    <row r="104" spans="1:9">
      <c r="A104" s="10"/>
      <c r="B104" s="45"/>
      <c r="C104" s="45"/>
      <c r="D104" s="45"/>
      <c r="E104" s="45"/>
      <c r="F104" s="45"/>
      <c r="G104" s="45"/>
      <c r="H104" s="9"/>
      <c r="I104" s="9"/>
    </row>
    <row r="105" spans="1:9">
      <c r="A105" s="10"/>
      <c r="B105" s="50"/>
      <c r="C105" s="50"/>
      <c r="D105" s="50"/>
      <c r="E105" s="50"/>
      <c r="F105" s="50"/>
      <c r="G105" s="50"/>
      <c r="H105" s="9"/>
      <c r="I105" s="9"/>
    </row>
    <row r="106" spans="1:9">
      <c r="A106" s="10"/>
      <c r="B106" s="50"/>
      <c r="C106" s="50"/>
      <c r="D106" s="50"/>
      <c r="E106" s="50"/>
      <c r="F106" s="50"/>
      <c r="G106" s="50"/>
      <c r="H106" s="21"/>
      <c r="I106" s="21"/>
    </row>
    <row r="107" spans="1:9">
      <c r="A107" s="10"/>
      <c r="B107" s="51"/>
      <c r="C107" s="51"/>
      <c r="D107" s="51"/>
      <c r="E107" s="51"/>
      <c r="F107" s="51"/>
      <c r="G107" s="51"/>
      <c r="H107" s="21"/>
      <c r="I107" s="21"/>
    </row>
    <row r="108" spans="1:9">
      <c r="A108" s="10"/>
      <c r="B108" s="45"/>
      <c r="C108" s="45"/>
      <c r="D108" s="45"/>
      <c r="E108" s="45"/>
      <c r="F108" s="45"/>
      <c r="G108" s="45"/>
      <c r="H108" s="21"/>
      <c r="I108" s="21"/>
    </row>
    <row r="109" spans="1:9">
      <c r="A109" s="10"/>
      <c r="B109" s="51"/>
      <c r="C109" s="51"/>
      <c r="D109" s="51"/>
      <c r="E109" s="51"/>
      <c r="F109" s="51"/>
      <c r="G109" s="51"/>
      <c r="H109" s="21"/>
      <c r="I109" s="21"/>
    </row>
    <row r="110" spans="1:9" s="16" customFormat="1">
      <c r="A110" s="10"/>
      <c r="B110" s="50"/>
      <c r="C110" s="50"/>
      <c r="D110" s="50"/>
      <c r="E110" s="50"/>
      <c r="F110" s="50"/>
      <c r="G110" s="50"/>
      <c r="H110" s="21"/>
      <c r="I110" s="21"/>
    </row>
    <row r="111" spans="1:9" s="16" customFormat="1">
      <c r="A111" s="10"/>
      <c r="B111" s="51"/>
      <c r="C111" s="51"/>
      <c r="D111" s="51"/>
      <c r="E111" s="51"/>
      <c r="F111" s="51"/>
      <c r="G111" s="51"/>
      <c r="H111" s="21"/>
      <c r="I111" s="21"/>
    </row>
    <row r="112" spans="1:9" s="16" customFormat="1">
      <c r="A112" s="10"/>
      <c r="B112" s="45"/>
      <c r="C112" s="45"/>
      <c r="D112" s="45"/>
      <c r="E112" s="45"/>
      <c r="F112" s="45"/>
      <c r="G112" s="45"/>
      <c r="H112" s="21"/>
      <c r="I112" s="21"/>
    </row>
    <row r="113" spans="1:9" s="16" customFormat="1"/>
    <row r="114" spans="1:9" s="16" customFormat="1"/>
    <row r="115" spans="1:9">
      <c r="A115" s="1" t="s">
        <v>21</v>
      </c>
    </row>
    <row r="116" spans="1:9">
      <c r="A116" s="11"/>
    </row>
    <row r="118" spans="1:9">
      <c r="A118" s="2" t="s">
        <v>23</v>
      </c>
    </row>
    <row r="119" spans="1:9" ht="12.75" customHeight="1">
      <c r="A119" s="60" t="s">
        <v>30</v>
      </c>
      <c r="B119" s="60"/>
      <c r="C119" s="60"/>
      <c r="D119" s="60"/>
      <c r="E119" s="60"/>
      <c r="F119" s="60"/>
      <c r="G119" s="60"/>
      <c r="H119" s="60"/>
      <c r="I119" s="60"/>
    </row>
    <row r="120" spans="1:9">
      <c r="A120" s="60"/>
      <c r="B120" s="60"/>
      <c r="C120" s="60"/>
      <c r="D120" s="60"/>
      <c r="E120" s="60"/>
      <c r="F120" s="60"/>
      <c r="G120" s="60"/>
      <c r="H120" s="60"/>
      <c r="I120" s="60"/>
    </row>
    <row r="121" spans="1:9">
      <c r="A121" s="60"/>
      <c r="B121" s="60"/>
      <c r="C121" s="60"/>
      <c r="D121" s="60"/>
      <c r="E121" s="60"/>
      <c r="F121" s="60"/>
      <c r="G121" s="60"/>
      <c r="H121" s="60"/>
      <c r="I121" s="60"/>
    </row>
    <row r="122" spans="1:9">
      <c r="A122" s="60"/>
      <c r="B122" s="60"/>
      <c r="C122" s="60"/>
      <c r="D122" s="60"/>
      <c r="E122" s="60"/>
      <c r="F122" s="60"/>
      <c r="G122" s="60"/>
      <c r="H122" s="60"/>
      <c r="I122" s="60"/>
    </row>
    <row r="123" spans="1:9" s="16" customFormat="1">
      <c r="A123" s="61" t="s">
        <v>24</v>
      </c>
      <c r="B123" s="61"/>
      <c r="C123" s="40">
        <v>25000</v>
      </c>
      <c r="D123" s="39"/>
      <c r="E123" s="39"/>
      <c r="F123" s="39"/>
      <c r="G123" s="39"/>
      <c r="H123" s="39"/>
      <c r="I123" s="39"/>
    </row>
    <row r="124" spans="1:9" s="16" customFormat="1">
      <c r="A124" s="61" t="s">
        <v>25</v>
      </c>
      <c r="B124" s="61"/>
      <c r="C124" s="40">
        <f>C123*0.1</f>
        <v>2500</v>
      </c>
      <c r="D124" s="39"/>
      <c r="E124" s="39"/>
      <c r="F124" s="39"/>
      <c r="G124" s="39"/>
      <c r="H124" s="39"/>
      <c r="I124" s="39"/>
    </row>
    <row r="125" spans="1:9" s="16" customFormat="1">
      <c r="A125" s="61" t="s">
        <v>26</v>
      </c>
      <c r="B125" s="61"/>
      <c r="C125" s="40">
        <f>C123*0.05</f>
        <v>1250</v>
      </c>
      <c r="D125" s="39"/>
      <c r="E125" s="39"/>
      <c r="F125" s="39"/>
      <c r="G125" s="39"/>
      <c r="H125" s="39"/>
      <c r="I125" s="39"/>
    </row>
    <row r="126" spans="1:9" s="16" customFormat="1">
      <c r="A126" s="61" t="s">
        <v>27</v>
      </c>
      <c r="B126" s="61"/>
      <c r="C126" s="40">
        <f>ROUND(C123*0.0765,0)</f>
        <v>1913</v>
      </c>
      <c r="D126" s="39"/>
      <c r="E126" s="39"/>
      <c r="F126" s="39"/>
      <c r="G126" s="39"/>
      <c r="H126" s="39"/>
      <c r="I126" s="39"/>
    </row>
    <row r="127" spans="1:9" s="16" customFormat="1">
      <c r="A127" s="61" t="s">
        <v>28</v>
      </c>
      <c r="B127" s="61"/>
      <c r="C127" s="40">
        <f>ROUND(C123*0.006,0)</f>
        <v>150</v>
      </c>
      <c r="D127" s="39"/>
      <c r="E127" s="39"/>
      <c r="F127" s="39"/>
      <c r="G127" s="39"/>
      <c r="H127" s="39"/>
      <c r="I127" s="39"/>
    </row>
    <row r="128" spans="1:9" s="16" customFormat="1">
      <c r="A128" s="61" t="s">
        <v>29</v>
      </c>
      <c r="B128" s="61"/>
      <c r="C128" s="40">
        <f>ROUND(C123*0.054,0)</f>
        <v>1350</v>
      </c>
      <c r="D128" s="39"/>
      <c r="E128" s="39"/>
      <c r="F128" s="39"/>
      <c r="G128" s="39"/>
      <c r="H128" s="39"/>
      <c r="I128" s="39"/>
    </row>
    <row r="129" spans="1:9" s="16" customFormat="1">
      <c r="A129" s="7"/>
      <c r="B129" s="39"/>
      <c r="C129" s="39"/>
      <c r="D129" s="39"/>
      <c r="E129" s="39"/>
      <c r="F129" s="39"/>
      <c r="G129" s="39"/>
      <c r="H129" s="39"/>
      <c r="I129" s="39"/>
    </row>
    <row r="130" spans="1:9">
      <c r="A130" s="17" t="s">
        <v>10</v>
      </c>
      <c r="B130" s="49" t="s">
        <v>11</v>
      </c>
      <c r="C130" s="49"/>
      <c r="D130" s="49"/>
      <c r="E130" s="49"/>
      <c r="F130" s="49"/>
      <c r="G130" s="17" t="s">
        <v>4</v>
      </c>
      <c r="H130" s="17" t="s">
        <v>5</v>
      </c>
      <c r="I130" s="16"/>
    </row>
    <row r="131" spans="1:9">
      <c r="A131" s="37"/>
      <c r="B131" s="50"/>
      <c r="C131" s="50"/>
      <c r="D131" s="50"/>
      <c r="E131" s="50"/>
      <c r="F131" s="50"/>
      <c r="G131" s="21"/>
      <c r="H131" s="21"/>
      <c r="I131" s="16"/>
    </row>
    <row r="132" spans="1:9">
      <c r="A132" s="8" t="s">
        <v>44</v>
      </c>
      <c r="B132" s="50"/>
      <c r="C132" s="50"/>
      <c r="D132" s="50"/>
      <c r="E132" s="50"/>
      <c r="F132" s="50"/>
      <c r="G132" s="21"/>
      <c r="H132" s="21"/>
      <c r="I132" s="16"/>
    </row>
    <row r="133" spans="1:9">
      <c r="A133" s="38"/>
      <c r="B133" s="51"/>
      <c r="C133" s="51"/>
      <c r="D133" s="51"/>
      <c r="E133" s="51"/>
      <c r="F133" s="51"/>
      <c r="G133" s="21"/>
      <c r="H133" s="21"/>
      <c r="I133" s="16"/>
    </row>
    <row r="134" spans="1:9">
      <c r="A134" s="38"/>
      <c r="B134" s="51"/>
      <c r="C134" s="52"/>
      <c r="D134" s="52"/>
      <c r="E134" s="52"/>
      <c r="F134" s="52"/>
      <c r="G134" s="20"/>
      <c r="H134" s="20"/>
      <c r="I134" s="16"/>
    </row>
    <row r="135" spans="1:9">
      <c r="A135" s="38"/>
      <c r="B135" s="51"/>
      <c r="C135" s="51"/>
      <c r="D135" s="51"/>
      <c r="E135" s="51"/>
      <c r="F135" s="51"/>
      <c r="G135" s="21"/>
      <c r="H135" s="21"/>
      <c r="I135" s="16"/>
    </row>
    <row r="136" spans="1:9">
      <c r="A136" s="38"/>
      <c r="B136" s="51"/>
      <c r="C136" s="51"/>
      <c r="D136" s="51"/>
      <c r="E136" s="51"/>
      <c r="F136" s="51"/>
      <c r="G136" s="21"/>
      <c r="H136" s="21"/>
      <c r="I136" s="16"/>
    </row>
    <row r="137" spans="1:9">
      <c r="A137" s="38"/>
      <c r="B137" s="45"/>
      <c r="C137" s="45"/>
      <c r="D137" s="45"/>
      <c r="E137" s="45"/>
      <c r="F137" s="45"/>
      <c r="G137" s="20"/>
      <c r="H137" s="20"/>
      <c r="I137" s="16"/>
    </row>
    <row r="138" spans="1:9">
      <c r="A138" s="38"/>
      <c r="B138" s="50"/>
      <c r="C138" s="45"/>
      <c r="D138" s="45"/>
      <c r="E138" s="45"/>
      <c r="F138" s="45"/>
      <c r="G138" s="20"/>
      <c r="H138" s="20"/>
      <c r="I138" s="16"/>
    </row>
    <row r="139" spans="1:9">
      <c r="A139" s="37"/>
      <c r="B139" s="50"/>
      <c r="C139" s="50"/>
      <c r="D139" s="50"/>
      <c r="E139" s="50"/>
      <c r="F139" s="50"/>
      <c r="G139" s="21"/>
      <c r="H139" s="21"/>
      <c r="I139" s="16"/>
    </row>
    <row r="140" spans="1:9">
      <c r="A140" s="10"/>
      <c r="B140" s="51"/>
      <c r="C140" s="51"/>
      <c r="D140" s="51"/>
      <c r="E140" s="51"/>
      <c r="F140" s="51"/>
      <c r="G140" s="21"/>
      <c r="H140" s="21"/>
      <c r="I140" s="16"/>
    </row>
    <row r="141" spans="1:9">
      <c r="A141" s="10"/>
      <c r="B141" s="51"/>
      <c r="C141" s="51"/>
      <c r="D141" s="51"/>
      <c r="E141" s="51"/>
      <c r="F141" s="51"/>
      <c r="G141" s="21"/>
      <c r="H141" s="21"/>
      <c r="I141" s="16"/>
    </row>
    <row r="142" spans="1:9">
      <c r="A142" s="10"/>
      <c r="B142" s="51"/>
      <c r="C142" s="51"/>
      <c r="D142" s="51"/>
      <c r="E142" s="51"/>
      <c r="F142" s="51"/>
      <c r="G142" s="21"/>
      <c r="H142" s="21"/>
    </row>
    <row r="143" spans="1:9">
      <c r="A143" s="10"/>
      <c r="B143" s="45"/>
      <c r="C143" s="45"/>
      <c r="D143" s="45"/>
      <c r="E143" s="45"/>
      <c r="F143" s="45"/>
      <c r="G143" s="21"/>
      <c r="H143" s="21"/>
    </row>
    <row r="144" spans="1:9">
      <c r="A144" s="10"/>
      <c r="B144" s="50"/>
      <c r="C144" s="50"/>
      <c r="D144" s="50"/>
      <c r="E144" s="50"/>
      <c r="F144" s="50"/>
      <c r="G144" s="21"/>
      <c r="H144" s="21"/>
    </row>
    <row r="146" spans="1:9">
      <c r="A146" s="2" t="s">
        <v>31</v>
      </c>
    </row>
    <row r="147" spans="1:9" ht="12.75" customHeight="1">
      <c r="A147" s="48" t="str">
        <f>CONCATENATE("On July 1, 2017, Grindstone made a lump sum purchase of capital assets which will be used as an expansion of their store . Assume the company paid for the assets with $",TEXT(A150,"#,###")," cash. Calculate the cost of each asset and prepare the journal entry for the purchase.")</f>
        <v>On July 1, 2017, Grindstone made a lump sum purchase of capital assets which will be used as an expansion of their store . Assume the company paid for the assets with $640,000 cash. Calculate the cost of each asset and prepare the journal entry for the purchase.</v>
      </c>
      <c r="B147" s="48"/>
      <c r="C147" s="48"/>
      <c r="D147" s="48"/>
      <c r="E147" s="48"/>
      <c r="F147" s="48"/>
      <c r="G147" s="48"/>
      <c r="H147" s="48"/>
      <c r="I147" s="48"/>
    </row>
    <row r="148" spans="1:9">
      <c r="A148" s="48"/>
      <c r="B148" s="48"/>
      <c r="C148" s="48"/>
      <c r="D148" s="48"/>
      <c r="E148" s="48"/>
      <c r="F148" s="48"/>
      <c r="G148" s="48"/>
      <c r="H148" s="48"/>
      <c r="I148" s="48"/>
    </row>
    <row r="149" spans="1:9" s="16" customFormat="1">
      <c r="A149" s="48"/>
      <c r="B149" s="48"/>
      <c r="C149" s="48"/>
      <c r="D149" s="48"/>
      <c r="E149" s="48"/>
      <c r="F149" s="48"/>
      <c r="G149" s="48"/>
      <c r="H149" s="48"/>
      <c r="I149" s="48"/>
    </row>
    <row r="150" spans="1:9">
      <c r="A150" s="41">
        <f>SUM(C152:D154)*0.8</f>
        <v>640000</v>
      </c>
      <c r="B150" s="16"/>
      <c r="C150" s="16"/>
      <c r="D150" s="16"/>
      <c r="E150" s="16"/>
      <c r="F150" s="16"/>
      <c r="G150" s="16"/>
      <c r="H150" s="16"/>
      <c r="I150" s="16"/>
    </row>
    <row r="151" spans="1:9">
      <c r="A151" s="57" t="s">
        <v>32</v>
      </c>
      <c r="B151" s="57"/>
      <c r="C151" s="57" t="s">
        <v>33</v>
      </c>
      <c r="D151" s="57"/>
      <c r="E151" s="57" t="s">
        <v>34</v>
      </c>
      <c r="F151" s="57"/>
      <c r="G151" s="57" t="s">
        <v>35</v>
      </c>
      <c r="H151" s="57"/>
      <c r="I151" s="16"/>
    </row>
    <row r="152" spans="1:9" ht="14.25">
      <c r="A152" s="53" t="s">
        <v>36</v>
      </c>
      <c r="B152" s="53"/>
      <c r="C152" s="58">
        <v>120000</v>
      </c>
      <c r="D152" s="58"/>
      <c r="E152" s="55"/>
      <c r="F152" s="55"/>
      <c r="G152" s="59"/>
      <c r="H152" s="59"/>
      <c r="I152" s="15"/>
    </row>
    <row r="153" spans="1:9" ht="14.25">
      <c r="A153" s="53" t="s">
        <v>37</v>
      </c>
      <c r="B153" s="53"/>
      <c r="C153" s="54">
        <v>400000</v>
      </c>
      <c r="D153" s="54"/>
      <c r="E153" s="55"/>
      <c r="F153" s="55"/>
      <c r="G153" s="56"/>
      <c r="H153" s="56"/>
      <c r="I153" s="15"/>
    </row>
    <row r="154" spans="1:9" ht="14.25">
      <c r="A154" s="53" t="s">
        <v>38</v>
      </c>
      <c r="B154" s="53"/>
      <c r="C154" s="54">
        <v>280000</v>
      </c>
      <c r="D154" s="54"/>
      <c r="E154" s="55"/>
      <c r="F154" s="55"/>
      <c r="G154" s="56"/>
      <c r="H154" s="56"/>
      <c r="I154" s="15"/>
    </row>
    <row r="155" spans="1:9" ht="14.25">
      <c r="A155" s="15"/>
      <c r="B155" s="15"/>
      <c r="C155" s="15"/>
      <c r="D155" s="42"/>
      <c r="E155" s="15"/>
      <c r="F155" s="15"/>
      <c r="G155" s="15"/>
      <c r="H155" s="15"/>
      <c r="I155" s="15"/>
    </row>
    <row r="156" spans="1:9" ht="14.25">
      <c r="A156" s="17" t="s">
        <v>10</v>
      </c>
      <c r="B156" s="49" t="s">
        <v>11</v>
      </c>
      <c r="C156" s="49"/>
      <c r="D156" s="49"/>
      <c r="E156" s="49"/>
      <c r="F156" s="49"/>
      <c r="G156" s="17" t="s">
        <v>4</v>
      </c>
      <c r="H156" s="17" t="s">
        <v>5</v>
      </c>
      <c r="I156" s="15"/>
    </row>
    <row r="157" spans="1:9" ht="14.25">
      <c r="A157" s="37"/>
      <c r="B157" s="50"/>
      <c r="C157" s="50"/>
      <c r="D157" s="50"/>
      <c r="E157" s="50"/>
      <c r="F157" s="50"/>
      <c r="G157" s="21"/>
      <c r="H157" s="21"/>
      <c r="I157" s="15"/>
    </row>
    <row r="158" spans="1:9" ht="14.25">
      <c r="A158" s="8"/>
      <c r="B158" s="50"/>
      <c r="C158" s="50"/>
      <c r="D158" s="50"/>
      <c r="E158" s="50"/>
      <c r="F158" s="50"/>
      <c r="G158" s="21"/>
      <c r="H158" s="21"/>
      <c r="I158" s="15"/>
    </row>
    <row r="159" spans="1:9" ht="14.25">
      <c r="A159" s="38"/>
      <c r="B159" s="50"/>
      <c r="C159" s="50"/>
      <c r="D159" s="50"/>
      <c r="E159" s="50"/>
      <c r="F159" s="50"/>
      <c r="G159" s="21"/>
      <c r="H159" s="21"/>
      <c r="I159" s="15"/>
    </row>
    <row r="160" spans="1:9" ht="14.25">
      <c r="A160" s="38"/>
      <c r="B160" s="51"/>
      <c r="C160" s="52"/>
      <c r="D160" s="52"/>
      <c r="E160" s="52"/>
      <c r="F160" s="52"/>
      <c r="G160" s="20"/>
      <c r="H160" s="21"/>
      <c r="I160" s="15"/>
    </row>
    <row r="161" spans="1:9" ht="14.25">
      <c r="A161" s="38"/>
      <c r="B161" s="45"/>
      <c r="C161" s="45"/>
      <c r="D161" s="45"/>
      <c r="E161" s="45"/>
      <c r="F161" s="45"/>
      <c r="G161" s="21"/>
      <c r="H161" s="21"/>
      <c r="I161" s="15"/>
    </row>
    <row r="163" spans="1:9" ht="12.75" customHeight="1">
      <c r="A163" s="48" t="str">
        <f>CONCATENATE("The equipment purchased on July 1, 2017 has an estimated useful life of ",B167," years. The company uses the double-declining balance method to depreciate equipment. At the end of the useful life, the equipment is not expected to have any residual value."," The company uses the half-year rule to account for depreciation in the year of purchase and the year of disposal. Prepare the depreciation table below.")</f>
        <v>The equipment purchased on July 1, 2017 has an estimated useful life of 4 years. The company uses the double-declining balance method to depreciate equipment. At the end of the useful life, the equipment is not expected to have any residual value. The company uses the half-year rule to account for depreciation in the year of purchase and the year of disposal. Prepare the depreciation table below.</v>
      </c>
      <c r="B163" s="48"/>
      <c r="C163" s="48"/>
      <c r="D163" s="48"/>
      <c r="E163" s="48"/>
      <c r="F163" s="48"/>
      <c r="G163" s="48"/>
      <c r="H163" s="48"/>
      <c r="I163" s="48"/>
    </row>
    <row r="164" spans="1:9">
      <c r="A164" s="48"/>
      <c r="B164" s="48"/>
      <c r="C164" s="48"/>
      <c r="D164" s="48"/>
      <c r="E164" s="48"/>
      <c r="F164" s="48"/>
      <c r="G164" s="48"/>
      <c r="H164" s="48"/>
      <c r="I164" s="48"/>
    </row>
    <row r="165" spans="1:9">
      <c r="A165" s="48"/>
      <c r="B165" s="48"/>
      <c r="C165" s="48"/>
      <c r="D165" s="48"/>
      <c r="E165" s="48"/>
      <c r="F165" s="48"/>
      <c r="G165" s="48"/>
      <c r="H165" s="48"/>
      <c r="I165" s="48"/>
    </row>
    <row r="166" spans="1:9" s="16" customFormat="1">
      <c r="A166" s="48"/>
      <c r="B166" s="48"/>
      <c r="C166" s="48"/>
      <c r="D166" s="48"/>
      <c r="E166" s="48"/>
      <c r="F166" s="48"/>
      <c r="G166" s="48"/>
      <c r="H166" s="48"/>
      <c r="I166" s="48"/>
    </row>
    <row r="167" spans="1:9">
      <c r="A167" s="18"/>
      <c r="B167" s="18">
        <v>4</v>
      </c>
      <c r="C167" s="16"/>
      <c r="D167" s="16"/>
      <c r="E167" s="16"/>
      <c r="F167" s="16"/>
      <c r="G167" s="16"/>
      <c r="H167" s="16"/>
      <c r="I167" s="16"/>
    </row>
    <row r="168" spans="1:9">
      <c r="A168" s="46" t="s">
        <v>39</v>
      </c>
      <c r="B168" s="47" t="s">
        <v>40</v>
      </c>
      <c r="C168" s="47"/>
      <c r="D168" s="47" t="s">
        <v>41</v>
      </c>
      <c r="E168" s="47"/>
      <c r="F168" s="47" t="s">
        <v>42</v>
      </c>
      <c r="G168" s="47"/>
      <c r="H168" s="47" t="s">
        <v>43</v>
      </c>
      <c r="I168" s="47"/>
    </row>
    <row r="169" spans="1:9">
      <c r="A169" s="46"/>
      <c r="B169" s="47"/>
      <c r="C169" s="47"/>
      <c r="D169" s="47"/>
      <c r="E169" s="47"/>
      <c r="F169" s="47"/>
      <c r="G169" s="47"/>
      <c r="H169" s="47"/>
      <c r="I169" s="47"/>
    </row>
    <row r="170" spans="1:9">
      <c r="A170" s="43">
        <v>2017</v>
      </c>
      <c r="B170" s="44"/>
      <c r="C170" s="44"/>
      <c r="D170" s="44"/>
      <c r="E170" s="44"/>
      <c r="F170" s="44"/>
      <c r="G170" s="44"/>
      <c r="H170" s="44"/>
      <c r="I170" s="44"/>
    </row>
    <row r="171" spans="1:9">
      <c r="A171" s="43">
        <v>2018</v>
      </c>
      <c r="B171" s="44"/>
      <c r="C171" s="44"/>
      <c r="D171" s="44"/>
      <c r="E171" s="44"/>
      <c r="F171" s="44"/>
      <c r="G171" s="44"/>
      <c r="H171" s="44"/>
      <c r="I171" s="44"/>
    </row>
    <row r="172" spans="1:9">
      <c r="A172" s="43">
        <v>2019</v>
      </c>
      <c r="B172" s="44"/>
      <c r="C172" s="44"/>
      <c r="D172" s="44"/>
      <c r="E172" s="44"/>
      <c r="F172" s="44"/>
      <c r="G172" s="44"/>
      <c r="H172" s="44"/>
      <c r="I172" s="44"/>
    </row>
    <row r="173" spans="1:9">
      <c r="A173" s="43">
        <v>2020</v>
      </c>
      <c r="B173" s="44"/>
      <c r="C173" s="44"/>
      <c r="D173" s="44"/>
      <c r="E173" s="44"/>
      <c r="F173" s="44"/>
      <c r="G173" s="44"/>
      <c r="H173" s="44"/>
      <c r="I173" s="44"/>
    </row>
    <row r="174" spans="1:9">
      <c r="A174" s="43">
        <v>2021</v>
      </c>
      <c r="B174" s="44"/>
      <c r="C174" s="44"/>
      <c r="D174" s="44"/>
      <c r="E174" s="44"/>
      <c r="F174" s="44"/>
      <c r="G174" s="44"/>
      <c r="H174" s="44"/>
      <c r="I174" s="44"/>
    </row>
  </sheetData>
  <mergeCells count="154">
    <mergeCell ref="B109:G109"/>
    <mergeCell ref="B110:G110"/>
    <mergeCell ref="B111:G111"/>
    <mergeCell ref="B112:G112"/>
    <mergeCell ref="B85:G85"/>
    <mergeCell ref="B67:G67"/>
    <mergeCell ref="B69:G69"/>
    <mergeCell ref="B68:G68"/>
    <mergeCell ref="B105:G105"/>
    <mergeCell ref="B99:G99"/>
    <mergeCell ref="B87:G87"/>
    <mergeCell ref="B74:G74"/>
    <mergeCell ref="B76:G76"/>
    <mergeCell ref="B79:G79"/>
    <mergeCell ref="B80:G80"/>
    <mergeCell ref="B81:G81"/>
    <mergeCell ref="B88:G88"/>
    <mergeCell ref="B89:G89"/>
    <mergeCell ref="B90:G90"/>
    <mergeCell ref="B91:G91"/>
    <mergeCell ref="B92:G92"/>
    <mergeCell ref="B93:G93"/>
    <mergeCell ref="B97:G97"/>
    <mergeCell ref="B100:G100"/>
    <mergeCell ref="B101:G101"/>
    <mergeCell ref="B102:G102"/>
    <mergeCell ref="B103:G103"/>
    <mergeCell ref="B104:G104"/>
    <mergeCell ref="B64:G64"/>
    <mergeCell ref="B65:G65"/>
    <mergeCell ref="B66:G66"/>
    <mergeCell ref="B70:G70"/>
    <mergeCell ref="B71:G71"/>
    <mergeCell ref="B72:G72"/>
    <mergeCell ref="B82:G82"/>
    <mergeCell ref="B83:G83"/>
    <mergeCell ref="B84:G84"/>
    <mergeCell ref="A4:I6"/>
    <mergeCell ref="A8:I9"/>
    <mergeCell ref="A33:A34"/>
    <mergeCell ref="B33:D33"/>
    <mergeCell ref="E33:G33"/>
    <mergeCell ref="H33:J33"/>
    <mergeCell ref="A19:A20"/>
    <mergeCell ref="B19:H20"/>
    <mergeCell ref="B11:H11"/>
    <mergeCell ref="B12:H12"/>
    <mergeCell ref="A15:A16"/>
    <mergeCell ref="B15:H16"/>
    <mergeCell ref="A13:A14"/>
    <mergeCell ref="B13:H14"/>
    <mergeCell ref="A17:A18"/>
    <mergeCell ref="B17:H18"/>
    <mergeCell ref="A23:A24"/>
    <mergeCell ref="B23:H24"/>
    <mergeCell ref="A25:A26"/>
    <mergeCell ref="B25:H26"/>
    <mergeCell ref="A21:A22"/>
    <mergeCell ref="B21:H22"/>
    <mergeCell ref="B106:G106"/>
    <mergeCell ref="B107:G107"/>
    <mergeCell ref="B108:G108"/>
    <mergeCell ref="A29:A30"/>
    <mergeCell ref="B29:H30"/>
    <mergeCell ref="B94:G94"/>
    <mergeCell ref="B95:G95"/>
    <mergeCell ref="B96:G96"/>
    <mergeCell ref="A27:A28"/>
    <mergeCell ref="B27:H28"/>
    <mergeCell ref="B73:G73"/>
    <mergeCell ref="B77:G77"/>
    <mergeCell ref="B78:G78"/>
    <mergeCell ref="B75:G75"/>
    <mergeCell ref="B62:G62"/>
    <mergeCell ref="B56:G56"/>
    <mergeCell ref="B57:G57"/>
    <mergeCell ref="B58:G58"/>
    <mergeCell ref="B59:G59"/>
    <mergeCell ref="B60:G60"/>
    <mergeCell ref="B61:G61"/>
    <mergeCell ref="B98:G98"/>
    <mergeCell ref="B86:G86"/>
    <mergeCell ref="B63:G63"/>
    <mergeCell ref="A147:I149"/>
    <mergeCell ref="B141:F141"/>
    <mergeCell ref="B142:F142"/>
    <mergeCell ref="B143:F143"/>
    <mergeCell ref="B144:F144"/>
    <mergeCell ref="B139:F139"/>
    <mergeCell ref="B140:F140"/>
    <mergeCell ref="A119:I122"/>
    <mergeCell ref="A123:B123"/>
    <mergeCell ref="A124:B124"/>
    <mergeCell ref="A125:B125"/>
    <mergeCell ref="A126:B126"/>
    <mergeCell ref="A127:B127"/>
    <mergeCell ref="A128:B128"/>
    <mergeCell ref="B134:F134"/>
    <mergeCell ref="B135:F135"/>
    <mergeCell ref="B136:F136"/>
    <mergeCell ref="B137:F137"/>
    <mergeCell ref="B138:F138"/>
    <mergeCell ref="B130:F130"/>
    <mergeCell ref="B131:F131"/>
    <mergeCell ref="B132:F132"/>
    <mergeCell ref="B133:F133"/>
    <mergeCell ref="A153:B153"/>
    <mergeCell ref="C153:D153"/>
    <mergeCell ref="E153:F153"/>
    <mergeCell ref="G153:H153"/>
    <mergeCell ref="A154:B154"/>
    <mergeCell ref="C154:D154"/>
    <mergeCell ref="E154:F154"/>
    <mergeCell ref="G154:H154"/>
    <mergeCell ref="A151:B151"/>
    <mergeCell ref="C151:D151"/>
    <mergeCell ref="E151:F151"/>
    <mergeCell ref="G151:H151"/>
    <mergeCell ref="A152:B152"/>
    <mergeCell ref="C152:D152"/>
    <mergeCell ref="E152:F152"/>
    <mergeCell ref="G152:H152"/>
    <mergeCell ref="A168:A169"/>
    <mergeCell ref="B168:C169"/>
    <mergeCell ref="D168:E169"/>
    <mergeCell ref="F168:G169"/>
    <mergeCell ref="H168:I169"/>
    <mergeCell ref="A163:I166"/>
    <mergeCell ref="B156:F156"/>
    <mergeCell ref="B157:F157"/>
    <mergeCell ref="B158:F158"/>
    <mergeCell ref="B159:F159"/>
    <mergeCell ref="B160:F160"/>
    <mergeCell ref="B170:C170"/>
    <mergeCell ref="D170:E170"/>
    <mergeCell ref="F170:G170"/>
    <mergeCell ref="H170:I170"/>
    <mergeCell ref="B171:C171"/>
    <mergeCell ref="D171:E171"/>
    <mergeCell ref="F171:G171"/>
    <mergeCell ref="H171:I171"/>
    <mergeCell ref="B161:F161"/>
    <mergeCell ref="B174:C174"/>
    <mergeCell ref="D174:E174"/>
    <mergeCell ref="F174:G174"/>
    <mergeCell ref="H174:I174"/>
    <mergeCell ref="B172:C172"/>
    <mergeCell ref="D172:E172"/>
    <mergeCell ref="F172:G172"/>
    <mergeCell ref="H172:I172"/>
    <mergeCell ref="B173:C173"/>
    <mergeCell ref="D173:E173"/>
    <mergeCell ref="F173:G173"/>
    <mergeCell ref="H173:I173"/>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4.25"/>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4.25"/>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2017-07-04T01:31:20Z</dcterms:modified>
</cp:coreProperties>
</file>